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1\"/>
    </mc:Choice>
  </mc:AlternateContent>
  <xr:revisionPtr revIDLastSave="0" documentId="13_ncr:1_{9B3FBF09-445C-4A3C-92F8-5A6DE47C0336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5-02-11" sheetId="1" r:id="rId1"/>
    <sheet name="FORMULÁŘ 8 - rekap poplatků" sheetId="2" r:id="rId2"/>
  </sheets>
  <definedNames>
    <definedName name="_xlnm._FilterDatabase" localSheetId="0" hidden="1">'PS 55-02-11'!$A$11:$H$437</definedName>
    <definedName name="_xlnm.Print_Area" localSheetId="1">'FORMULÁŘ 8 - rekap poplatků'!$A$1:$K$74</definedName>
    <definedName name="_xlnm.Print_Area" localSheetId="0">'PS 55-02-11'!$A$1:$H$33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6" i="1" l="1"/>
  <c r="H15" i="1"/>
  <c r="H14" i="1"/>
  <c r="H27" i="1"/>
  <c r="H26" i="1"/>
  <c r="H25" i="1"/>
  <c r="H24" i="1"/>
  <c r="H23" i="1"/>
  <c r="H22" i="1"/>
  <c r="H21" i="1"/>
  <c r="H20" i="1"/>
  <c r="H19" i="1"/>
  <c r="H18" i="1"/>
  <c r="H17" i="1"/>
  <c r="I71" i="2" l="1"/>
  <c r="K71" i="2" s="1"/>
  <c r="I72" i="2"/>
  <c r="K72" i="2" s="1"/>
  <c r="I73" i="2"/>
  <c r="K73" i="2" s="1"/>
  <c r="I55" i="2" l="1"/>
  <c r="K55" i="2" s="1"/>
  <c r="A14" i="1" l="1"/>
  <c r="A15" i="1" l="1"/>
  <c r="A16" i="1" s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A17" i="1" l="1"/>
  <c r="K4" i="2"/>
  <c r="C6" i="2"/>
  <c r="C5" i="2"/>
  <c r="C3" i="2"/>
  <c r="A18" i="1" l="1"/>
  <c r="A19" i="1"/>
  <c r="I70" i="2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A20" i="1" l="1"/>
  <c r="A21" i="1"/>
  <c r="A22" i="1" s="1"/>
  <c r="K74" i="2"/>
  <c r="G13" i="1" s="1"/>
  <c r="H13" i="1" s="1"/>
  <c r="A23" i="1" l="1"/>
  <c r="A24" i="1" s="1"/>
  <c r="A25" i="1" s="1"/>
  <c r="A26" i="1" s="1"/>
  <c r="A27" i="1" s="1"/>
  <c r="A28" i="1" s="1"/>
  <c r="A29" i="1" s="1"/>
  <c r="A30" i="1" s="1"/>
  <c r="A31" i="1" s="1"/>
  <c r="A32" i="1" s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<sst xmlns="http://schemas.openxmlformats.org/spreadsheetml/2006/main" count="446" uniqueCount="199">
  <si>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</si>
  <si>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</si>
  <si>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</si>
  <si>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</si>
  <si>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</si>
  <si>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</si>
  <si>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</si>
  <si>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</si>
  <si>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</si>
  <si>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</si>
  <si>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</si>
  <si>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</si>
  <si>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</si>
  <si>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</si>
  <si>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</si>
  <si>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</si>
  <si>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</si>
  <si>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</si>
  <si>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</si>
  <si>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</si>
  <si>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</si>
  <si>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</si>
  <si>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</si>
  <si>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</si>
  <si>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</si>
  <si>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</si>
  <si>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</si>
  <si>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</si>
  <si>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</si>
  <si>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</si>
  <si>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</si>
  <si>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</si>
  <si>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</si>
  <si>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</si>
  <si>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</si>
  <si>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</si>
  <si>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</si>
  <si>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</si>
  <si>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</si>
  <si>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</si>
  <si>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</si>
  <si>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</si>
  <si>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</si>
  <si>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</si>
  <si>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</si>
  <si>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</si>
  <si>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</si>
  <si>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</si>
  <si>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</si>
  <si>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</si>
  <si>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</si>
  <si>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</si>
  <si>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</si>
  <si>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</si>
  <si>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</si>
  <si>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</si>
  <si>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</si>
  <si>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</si>
  <si>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</si>
  <si>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</si>
  <si>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</si>
  <si>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</si>
  <si>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</si>
  <si>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</si>
  <si>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</si>
  <si>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</si>
  <si>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</si>
  <si>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</si>
  <si>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</si>
  <si>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</si>
  <si>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</si>
  <si>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</si>
  <si>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</si>
  <si>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</si>
  <si>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</si>
  <si>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</si>
  <si>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</si>
  <si>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</si>
  <si>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</si>
  <si>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</si>
  <si>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</si>
  <si>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</si>
  <si>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</si>
  <si>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</si>
  <si>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</si>
  <si>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</si>
  <si>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</si>
  <si>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</si>
  <si>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</si>
  <si>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</si>
  <si>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</si>
  <si>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</si>
  <si>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</si>
  <si>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</si>
  <si>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</si>
  <si>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</si>
  <si>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</si>
  <si>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</si>
  <si>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</si>
  <si>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</si>
  <si>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</si>
  <si>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</si>
  <si>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</si>
  <si>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</si>
  <si>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</si>
  <si>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</si>
  <si>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</si>
  <si>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</si>
  <si>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</si>
  <si>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</si>
  <si>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</si>
  <si>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</si>
  <si>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</si>
  <si>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</si>
  <si>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</si>
  <si>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</si>
  <si>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</si>
  <si>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</si>
  <si>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</si>
  <si>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</si>
  <si>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</si>
  <si>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</si>
  <si>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</si>
  <si>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</si>
  <si>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</si>
  <si>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</si>
  <si>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</si>
  <si>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</si>
  <si>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</si>
  <si>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</si>
  <si>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</si>
  <si>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</si>
  <si>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</si>
  <si>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</si>
  <si>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</si>
  <si>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</si>
  <si>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</si>
  <si>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</si>
  <si>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</si>
  <si>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</si>
  <si>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</si>
  <si>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</si>
  <si>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</si>
  <si>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</si>
  <si>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</si>
  <si>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</si>
  <si>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</si>
  <si>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</si>
  <si>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</si>
  <si>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</si>
  <si>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</si>
  <si>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</si>
  <si>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</si>
  <si>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</si>
  <si>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</si>
  <si>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</si>
  <si>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</si>
  <si>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</si>
  <si>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</si>
  <si>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</si>
  <si>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</si>
  <si>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</si>
  <si>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</si>
  <si>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55-02-11</t>
  </si>
  <si>
    <t>Regionální dispečerské pracoviště v Liberci</t>
  </si>
  <si>
    <t>Rekonstrukce ŽST Chrastava</t>
  </si>
  <si>
    <t>75M833</t>
  </si>
  <si>
    <t>OTSKP_2019</t>
  </si>
  <si>
    <t>PŘENOSOVÝ SYSTÉM, MPLS - CE ROUTER FIXNÍ KONFIGURACE 48X10/100/1000 + 4XUPLINK + 2XPWR</t>
  </si>
  <si>
    <t>KUS</t>
  </si>
  <si>
    <t>75M813</t>
  </si>
  <si>
    <t>SWITCH ETHERNET L3 24 PORTŮ, OPTICKÉ ROZHRANÍ</t>
  </si>
  <si>
    <t>75M816</t>
  </si>
  <si>
    <t>SWITCH ETHERNET L3 48 PORTŮ, OPTICKÉ ROZHRANÍ</t>
  </si>
  <si>
    <t>75M823</t>
  </si>
  <si>
    <t>PŘENOSOVÝ SYSTÉM, SDH - DOPLNĚNÍ SFP ETHERNET DO SPO</t>
  </si>
  <si>
    <t>75K222</t>
  </si>
  <si>
    <t>NAPÁJECÍ ZDROJ 24 V DC DO 10 A</t>
  </si>
  <si>
    <t>75K22X</t>
  </si>
  <si>
    <t>NAPÁJECÍ ZDROJ 24 V DC - MONTÁŽ</t>
  </si>
  <si>
    <t>75K311</t>
  </si>
  <si>
    <t>ZÁLOŽNÍ ZDROJ UPS 230 V DO 500 VA - DODÁVKA</t>
  </si>
  <si>
    <t>75K31X</t>
  </si>
  <si>
    <t>ZÁLOŽNÍ ZDROJ UPS 230 V DO 500 VA - MONTÁŽ</t>
  </si>
  <si>
    <t>75K651</t>
  </si>
  <si>
    <t>AKUMULÁTOROVÁ BATERIE PŘES 2000 VAH - DODÁVKA</t>
  </si>
  <si>
    <t>75K65X</t>
  </si>
  <si>
    <t>AKUMULÁTOROVÁ BATERIE PŘES 2000 VAH - MONTÁŽ</t>
  </si>
  <si>
    <t>75K671</t>
  </si>
  <si>
    <t>AKUMULÁTOROVÁ BATERIE - STOJAN/NOSIČ AKUMULÁTORŮ - DODÁVKA</t>
  </si>
  <si>
    <t>75K67X</t>
  </si>
  <si>
    <t>AKUMULÁTOROVÁ BATERIE - STOJAN/NOSIČ AKUMULÁTORŮ - MONTÁŽ</t>
  </si>
  <si>
    <t>75B581</t>
  </si>
  <si>
    <t>KLIMATIZACE TYPU SPLIT VENKOVNÍ A VNITŘNÍ JEDNOTKA - DODÁVKA</t>
  </si>
  <si>
    <t>75B587</t>
  </si>
  <si>
    <t>KLIMATIZACE TYPU SPLIT VENKOVNÍ A VNITŘNÍ JEDNOTKA - MONTÁŽ</t>
  </si>
  <si>
    <t>KOMPLET</t>
  </si>
  <si>
    <t>KABELÁŽE, KONFIGURACE, OSTATNÍ PRÁCE</t>
  </si>
  <si>
    <t>STOSMOL,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</si>
</sst>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  <numFmt numFmtId="169" formatCode="#,##0.0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  <xf numFmtId="0" fontId="8" fillId="0" borderId="0">
      <alignment vertical="center"/>
    </xf>
  </cellStyleXfs>
  <cellXfs count="197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5" xfId="0" applyNumberFormat="1" applyFont="1" applyFill="1" applyBorder="1" applyAlignment="1" applyProtection="1">
      <alignment horizontal="center" vertical="center"/>
      <protection locked="0"/>
    </xf>
    <xf numFmtId="0" fontId="7" fillId="0" borderId="45" xfId="0" applyFont="1" applyFill="1" applyBorder="1" applyAlignment="1" applyProtection="1">
      <alignment horizontal="center" vertical="center"/>
      <protection locked="0"/>
    </xf>
    <xf numFmtId="0" fontId="9" fillId="0" borderId="46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6" xfId="0" applyFont="1" applyFill="1" applyBorder="1" applyAlignment="1" applyProtection="1">
      <alignment horizontal="center" vertical="center"/>
      <protection locked="0"/>
    </xf>
    <xf numFmtId="164" fontId="7" fillId="0" borderId="46" xfId="0" applyNumberFormat="1" applyFont="1" applyFill="1" applyBorder="1" applyAlignment="1" applyProtection="1">
      <alignment horizontal="center" vertical="center"/>
      <protection locked="0"/>
    </xf>
    <xf numFmtId="4" fontId="10" fillId="0" borderId="46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0" fontId="9" fillId="0" borderId="32" xfId="1" applyNumberFormat="1" applyFont="1" applyFill="1" applyBorder="1" applyAlignment="1" applyProtection="1">
      <alignment horizontal="left" vertical="center" wrapText="1"/>
      <protection locked="0"/>
    </xf>
    <xf numFmtId="4" fontId="9" fillId="0" borderId="44" xfId="1" applyNumberFormat="1" applyFont="1" applyFill="1" applyBorder="1" applyAlignment="1" applyProtection="1">
      <alignment horizontal="right" vertical="center"/>
      <protection hidden="1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13" xfId="1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164" fontId="9" fillId="0" borderId="13" xfId="0" applyNumberFormat="1" applyFont="1" applyBorder="1" applyAlignment="1" applyProtection="1">
      <alignment horizontal="center" vertical="center"/>
      <protection locked="0"/>
    </xf>
    <xf numFmtId="4" fontId="10" fillId="0" borderId="13" xfId="1" applyNumberFormat="1" applyFont="1" applyBorder="1" applyAlignment="1" applyProtection="1">
      <alignment horizontal="right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9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164" fontId="7" fillId="0" borderId="13" xfId="0" applyNumberFormat="1" applyFont="1" applyFill="1" applyBorder="1" applyAlignment="1" applyProtection="1">
      <alignment horizontal="center" vertical="center"/>
      <protection locked="0"/>
    </xf>
    <xf numFmtId="4" fontId="10" fillId="0" borderId="13" xfId="1" applyNumberFormat="1" applyFont="1" applyFill="1" applyBorder="1" applyAlignment="1" applyProtection="1">
      <alignment horizontal="center" vertical="center"/>
      <protection locked="0"/>
    </xf>
    <xf numFmtId="49" fontId="7" fillId="0" borderId="13" xfId="0" applyNumberFormat="1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9" fillId="0" borderId="13" xfId="8" applyFont="1" applyBorder="1" applyAlignment="1" applyProtection="1">
      <alignment horizontal="left" vertical="center" wrapText="1"/>
      <protection locked="0"/>
    </xf>
    <xf numFmtId="164" fontId="7" fillId="0" borderId="13" xfId="0" applyNumberFormat="1" applyFont="1" applyBorder="1" applyAlignment="1" applyProtection="1">
      <alignment horizontal="center" vertical="center"/>
      <protection locked="0"/>
    </xf>
    <xf numFmtId="4" fontId="10" fillId="0" borderId="13" xfId="8" applyNumberFormat="1" applyFont="1" applyBorder="1" applyAlignment="1" applyProtection="1">
      <alignment horizontal="right" vertical="center"/>
      <protection locked="0"/>
    </xf>
    <xf numFmtId="49" fontId="7" fillId="0" borderId="48" xfId="0" applyNumberFormat="1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9" fillId="0" borderId="48" xfId="1" applyFont="1" applyBorder="1" applyAlignment="1" applyProtection="1">
      <alignment horizontal="left" vertical="center" wrapText="1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164" fontId="7" fillId="0" borderId="48" xfId="0" applyNumberFormat="1" applyFont="1" applyBorder="1" applyAlignment="1" applyProtection="1">
      <alignment horizontal="center" vertical="center"/>
      <protection locked="0"/>
    </xf>
    <xf numFmtId="4" fontId="10" fillId="0" borderId="48" xfId="1" applyNumberFormat="1" applyFont="1" applyBorder="1" applyAlignment="1" applyProtection="1">
      <alignment horizontal="right" vertical="center"/>
      <protection locked="0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164" fontId="9" fillId="0" borderId="13" xfId="0" applyNumberFormat="1" applyFont="1" applyFill="1" applyBorder="1" applyAlignment="1" applyProtection="1">
      <alignment horizontal="center" vertical="center"/>
      <protection locked="0"/>
    </xf>
    <xf numFmtId="4" fontId="10" fillId="0" borderId="13" xfId="1" applyNumberFormat="1" applyFont="1" applyFill="1" applyBorder="1" applyAlignment="1" applyProtection="1">
      <alignment horizontal="right" vertical="center"/>
      <protection locked="0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0" fontId="7" fillId="0" borderId="43" xfId="0" applyFont="1" applyFill="1" applyBorder="1" applyAlignment="1" applyProtection="1">
      <alignment horizontal="center" vertical="center"/>
      <protection locked="0"/>
    </xf>
    <xf numFmtId="0" fontId="7" fillId="0" borderId="32" xfId="0" applyFont="1" applyFill="1" applyBorder="1" applyAlignment="1" applyProtection="1">
      <alignment horizontal="center" vertical="center"/>
      <protection locked="0"/>
    </xf>
    <xf numFmtId="164" fontId="7" fillId="0" borderId="32" xfId="0" applyNumberFormat="1" applyFont="1" applyFill="1" applyBorder="1" applyAlignment="1" applyProtection="1">
      <alignment horizontal="center" vertical="center"/>
      <protection locked="0"/>
    </xf>
    <xf numFmtId="4" fontId="10" fillId="0" borderId="32" xfId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vertical="top"/>
      <protection hidden="1"/>
    </xf>
    <xf numFmtId="0" fontId="7" fillId="3" borderId="60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61" xfId="0" applyFont="1" applyFill="1" applyBorder="1" applyAlignment="1" applyProtection="1">
      <alignment horizontal="center" vertical="center"/>
      <protection locked="0"/>
    </xf>
    <xf numFmtId="4" fontId="9" fillId="0" borderId="62" xfId="1" applyNumberFormat="1" applyFont="1" applyFill="1" applyBorder="1" applyAlignment="1" applyProtection="1">
      <alignment horizontal="right" vertical="center"/>
      <protection hidden="1"/>
    </xf>
    <xf numFmtId="0" fontId="9" fillId="0" borderId="31" xfId="0" applyFont="1" applyFill="1" applyBorder="1" applyAlignment="1" applyProtection="1">
      <alignment horizontal="center" vertical="center"/>
      <protection locked="0"/>
    </xf>
    <xf numFmtId="169" fontId="10" fillId="0" borderId="63" xfId="8" applyNumberFormat="1" applyFont="1" applyBorder="1" applyAlignment="1" applyProtection="1">
      <alignment horizontal="right" vertical="center"/>
      <protection locked="0"/>
    </xf>
    <xf numFmtId="4" fontId="10" fillId="0" borderId="60" xfId="1" applyNumberFormat="1" applyFont="1" applyBorder="1" applyAlignment="1" applyProtection="1">
      <alignment horizontal="right" vertical="center"/>
      <protection hidden="1"/>
    </xf>
    <xf numFmtId="169" fontId="10" fillId="0" borderId="60" xfId="8" applyNumberFormat="1" applyFont="1" applyBorder="1" applyAlignment="1" applyProtection="1">
      <alignment horizontal="right" vertical="center"/>
      <protection locked="0"/>
    </xf>
    <xf numFmtId="4" fontId="9" fillId="0" borderId="60" xfId="1" applyNumberFormat="1" applyFont="1" applyFill="1" applyBorder="1" applyAlignment="1" applyProtection="1">
      <alignment horizontal="right" vertical="center"/>
      <protection hidden="1"/>
    </xf>
    <xf numFmtId="0" fontId="7" fillId="0" borderId="64" xfId="0" applyFont="1" applyFill="1" applyBorder="1" applyAlignment="1" applyProtection="1">
      <alignment horizontal="center" vertical="center"/>
      <protection locked="0"/>
    </xf>
    <xf numFmtId="0" fontId="7" fillId="0" borderId="65" xfId="0" applyFont="1" applyFill="1" applyBorder="1" applyAlignment="1" applyProtection="1">
      <alignment horizontal="center" vertical="center"/>
      <protection locked="0"/>
    </xf>
    <xf numFmtId="0" fontId="9" fillId="0" borderId="66" xfId="1" applyNumberFormat="1" applyFont="1" applyFill="1" applyBorder="1" applyAlignment="1" applyProtection="1">
      <alignment horizontal="left" vertical="center" wrapText="1"/>
      <protection locked="0"/>
    </xf>
    <xf numFmtId="0" fontId="7" fillId="0" borderId="66" xfId="0" applyFont="1" applyFill="1" applyBorder="1" applyAlignment="1" applyProtection="1">
      <alignment horizontal="center" vertical="center"/>
      <protection locked="0"/>
    </xf>
    <xf numFmtId="164" fontId="7" fillId="0" borderId="66" xfId="0" applyNumberFormat="1" applyFont="1" applyFill="1" applyBorder="1" applyAlignment="1" applyProtection="1">
      <alignment horizontal="center" vertical="center"/>
      <protection locked="0"/>
    </xf>
    <xf numFmtId="4" fontId="10" fillId="0" borderId="66" xfId="1" applyNumberFormat="1" applyFont="1" applyFill="1" applyBorder="1" applyAlignment="1" applyProtection="1">
      <alignment horizontal="center" vertical="center"/>
      <protection locked="0"/>
    </xf>
    <xf numFmtId="4" fontId="9" fillId="0" borderId="47" xfId="1" applyNumberFormat="1" applyFont="1" applyFill="1" applyBorder="1" applyAlignment="1" applyProtection="1">
      <alignment horizontal="right" vertical="center"/>
      <protection hidden="1"/>
    </xf>
    <xf numFmtId="4" fontId="10" fillId="0" borderId="60" xfId="1" applyNumberFormat="1" applyFont="1" applyFill="1" applyBorder="1" applyAlignment="1" applyProtection="1">
      <alignment horizontal="right" vertical="center"/>
      <protection hidden="1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0" fontId="12" fillId="0" borderId="55" xfId="0" applyFont="1" applyFill="1" applyBorder="1" applyAlignment="1" applyProtection="1">
      <alignment horizontal="left" vertical="top"/>
      <protection hidden="1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0" fontId="1" fillId="0" borderId="50" xfId="0" applyFont="1" applyFill="1" applyBorder="1" applyAlignment="1" applyProtection="1">
      <alignment horizontal="center" vertical="center"/>
      <protection hidden="1"/>
    </xf>
    <xf numFmtId="0" fontId="1" fillId="0" borderId="51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4" xfId="0" applyFont="1" applyFill="1" applyBorder="1" applyAlignment="1" applyProtection="1">
      <alignment horizontal="left" vertical="top" wrapText="1"/>
      <protection locked="0"/>
    </xf>
    <xf numFmtId="0" fontId="12" fillId="0" borderId="55" xfId="0" applyFont="1" applyFill="1" applyBorder="1" applyAlignment="1" applyProtection="1">
      <alignment horizontal="left" vertical="center"/>
      <protection hidden="1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49" fontId="43" fillId="2" borderId="56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21" fillId="4" borderId="52" xfId="0" applyFont="1" applyFill="1" applyBorder="1" applyAlignment="1" applyProtection="1">
      <alignment horizontal="center" vertical="center" wrapText="1"/>
      <protection hidden="1"/>
    </xf>
    <xf numFmtId="0" fontId="21" fillId="4" borderId="53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53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44" fontId="3" fillId="4" borderId="54" xfId="0" applyNumberFormat="1" applyFont="1" applyFill="1" applyBorder="1" applyAlignment="1" applyProtection="1">
      <alignment horizontal="center" vertical="center"/>
      <protection hidden="1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59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57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14" fontId="11" fillId="2" borderId="58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</cellXfs>
  <cellStyles count="9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 3 2" xfId="8" xr:uid="{BF7FF595-0BF6-4669-A84A-2956C4222B2E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10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9"/>
  <sheetViews>
    <sheetView showZeros="0" tabSelected="1" view="pageBreakPreview" zoomScale="85" zoomScaleNormal="85" zoomScaleSheetLayoutView="85" workbookViewId="0">
      <selection sqref="A1:H33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42" t="s">
        <v>5</v>
      </c>
      <c r="B1" s="143"/>
      <c r="C1" s="143"/>
      <c r="D1" s="143"/>
      <c r="E1" s="158" t="s">
        <v>150</v>
      </c>
      <c r="F1" s="159"/>
      <c r="G1" s="162">
        <f>SUM(H12:H10001)</f>
        <v>0</v>
      </c>
      <c r="H1" s="163"/>
    </row>
    <row r="2" spans="1:8" ht="37.5" customHeight="1" thickBot="1" x14ac:dyDescent="0.3">
      <c r="A2" s="119" t="s">
        <v>6</v>
      </c>
      <c r="B2" s="144" t="s">
        <v>165</v>
      </c>
      <c r="C2" s="144"/>
      <c r="D2" s="144"/>
      <c r="E2" s="160"/>
      <c r="F2" s="161"/>
      <c r="G2" s="164"/>
      <c r="H2" s="165"/>
    </row>
    <row r="3" spans="1:8" ht="30.75" customHeight="1" thickTop="1" x14ac:dyDescent="0.25">
      <c r="A3" s="138" t="s">
        <v>7</v>
      </c>
      <c r="B3" s="139"/>
      <c r="C3" s="145" t="s">
        <v>164</v>
      </c>
      <c r="D3" s="145"/>
      <c r="E3" s="150" t="s">
        <v>163</v>
      </c>
      <c r="F3" s="151"/>
      <c r="G3" s="151"/>
      <c r="H3" s="152"/>
    </row>
    <row r="4" spans="1:8" ht="18" customHeight="1" x14ac:dyDescent="0.25">
      <c r="A4" s="146" t="s">
        <v>8</v>
      </c>
      <c r="B4" s="147"/>
      <c r="C4" s="137" t="s">
        <v>149</v>
      </c>
      <c r="D4" s="4"/>
      <c r="E4" s="148" t="s">
        <v>1</v>
      </c>
      <c r="F4" s="149"/>
      <c r="G4" s="156"/>
      <c r="H4" s="157"/>
    </row>
    <row r="5" spans="1:8" ht="18" customHeight="1" x14ac:dyDescent="0.25">
      <c r="A5" s="146" t="s">
        <v>9</v>
      </c>
      <c r="B5" s="147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80" t="s">
        <v>2</v>
      </c>
      <c r="F5" s="181"/>
      <c r="G5" s="153"/>
      <c r="H5" s="154"/>
    </row>
    <row r="6" spans="1:8" ht="18" customHeight="1" x14ac:dyDescent="0.25">
      <c r="A6" s="182" t="s">
        <v>11</v>
      </c>
      <c r="B6" s="183"/>
      <c r="C6" s="178" t="s">
        <v>198</v>
      </c>
      <c r="D6" s="179"/>
      <c r="E6" s="180" t="s">
        <v>3</v>
      </c>
      <c r="F6" s="181"/>
      <c r="G6" s="155">
        <v>2019</v>
      </c>
      <c r="H6" s="154"/>
    </row>
    <row r="7" spans="1:8" ht="18" customHeight="1" thickBot="1" x14ac:dyDescent="0.3">
      <c r="A7" s="184"/>
      <c r="B7" s="185"/>
      <c r="C7" s="170" t="s">
        <v>162</v>
      </c>
      <c r="D7" s="171"/>
      <c r="E7" s="140" t="s">
        <v>4</v>
      </c>
      <c r="F7" s="141"/>
      <c r="G7" s="186">
        <v>43579</v>
      </c>
      <c r="H7" s="187"/>
    </row>
    <row r="8" spans="1:8" ht="15" customHeight="1" x14ac:dyDescent="0.25">
      <c r="A8" s="172" t="s">
        <v>12</v>
      </c>
      <c r="B8" s="174" t="s">
        <v>13</v>
      </c>
      <c r="C8" s="174" t="s">
        <v>19</v>
      </c>
      <c r="D8" s="176" t="s">
        <v>14</v>
      </c>
      <c r="E8" s="176" t="s">
        <v>0</v>
      </c>
      <c r="F8" s="176" t="s">
        <v>15</v>
      </c>
      <c r="G8" s="166" t="s">
        <v>18</v>
      </c>
      <c r="H8" s="167"/>
    </row>
    <row r="9" spans="1:8" x14ac:dyDescent="0.25">
      <c r="A9" s="173"/>
      <c r="B9" s="175"/>
      <c r="C9" s="175"/>
      <c r="D9" s="177"/>
      <c r="E9" s="177"/>
      <c r="F9" s="177"/>
      <c r="G9" s="168"/>
      <c r="H9" s="169"/>
    </row>
    <row r="10" spans="1:8" x14ac:dyDescent="0.25">
      <c r="A10" s="173"/>
      <c r="B10" s="175"/>
      <c r="C10" s="175"/>
      <c r="D10" s="177"/>
      <c r="E10" s="177"/>
      <c r="F10" s="177"/>
      <c r="G10" s="12" t="s">
        <v>16</v>
      </c>
      <c r="H10" s="120" t="s">
        <v>17</v>
      </c>
    </row>
    <row r="11" spans="1:8" x14ac:dyDescent="0.25">
      <c r="A11" s="121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0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5.75" thickBot="1" x14ac:dyDescent="0.3">
      <c r="A13" s="122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23">
        <f t="shared" ref="H13" si="0">ROUND(G13*F13,2)</f>
        <v>0</v>
      </c>
    </row>
    <row r="14" spans="1:8" ht="15.75" thickTop="1" x14ac:dyDescent="0.25">
      <c r="A14" s="124">
        <f>1+MAX($A$13:A13)</f>
        <v>2</v>
      </c>
      <c r="B14" s="105" t="s">
        <v>192</v>
      </c>
      <c r="C14" s="106" t="s">
        <v>167</v>
      </c>
      <c r="D14" s="107" t="s">
        <v>193</v>
      </c>
      <c r="E14" s="108" t="s">
        <v>169</v>
      </c>
      <c r="F14" s="109">
        <v>1</v>
      </c>
      <c r="G14" s="110"/>
      <c r="H14" s="125">
        <f>ROUND((ROUND(F14,3))*(ROUND(G14,2)),2)</f>
        <v>0</v>
      </c>
    </row>
    <row r="15" spans="1:8" x14ac:dyDescent="0.25">
      <c r="A15" s="124">
        <f>1+MAX($A$13:A14)</f>
        <v>3</v>
      </c>
      <c r="B15" s="100" t="s">
        <v>194</v>
      </c>
      <c r="C15" s="101" t="s">
        <v>167</v>
      </c>
      <c r="D15" s="91" t="s">
        <v>195</v>
      </c>
      <c r="E15" s="101" t="s">
        <v>169</v>
      </c>
      <c r="F15" s="103">
        <v>1</v>
      </c>
      <c r="G15" s="94"/>
      <c r="H15" s="126">
        <f t="shared" ref="H15:H81" si="1">ROUND(G15*F15,2)</f>
        <v>0</v>
      </c>
    </row>
    <row r="16" spans="1:8" ht="22.5" x14ac:dyDescent="0.25">
      <c r="A16" s="124">
        <f>1+MAX($A$13:A15)</f>
        <v>4</v>
      </c>
      <c r="B16" s="111" t="s">
        <v>166</v>
      </c>
      <c r="C16" s="111" t="s">
        <v>167</v>
      </c>
      <c r="D16" s="96" t="s">
        <v>168</v>
      </c>
      <c r="E16" s="111" t="s">
        <v>169</v>
      </c>
      <c r="F16" s="112">
        <v>1</v>
      </c>
      <c r="G16" s="113"/>
      <c r="H16" s="126">
        <f t="shared" si="1"/>
        <v>0</v>
      </c>
    </row>
    <row r="17" spans="1:8" x14ac:dyDescent="0.25">
      <c r="A17" s="124">
        <f>1+MAX($A$13:A16)</f>
        <v>5</v>
      </c>
      <c r="B17" s="90" t="s">
        <v>170</v>
      </c>
      <c r="C17" s="90" t="s">
        <v>167</v>
      </c>
      <c r="D17" s="91" t="s">
        <v>171</v>
      </c>
      <c r="E17" s="92" t="s">
        <v>169</v>
      </c>
      <c r="F17" s="93">
        <v>1</v>
      </c>
      <c r="G17" s="94"/>
      <c r="H17" s="126">
        <f t="shared" si="1"/>
        <v>0</v>
      </c>
    </row>
    <row r="18" spans="1:8" x14ac:dyDescent="0.25">
      <c r="A18" s="124">
        <f>1+MAX($A$13:A17)</f>
        <v>6</v>
      </c>
      <c r="B18" s="90" t="s">
        <v>172</v>
      </c>
      <c r="C18" s="90" t="s">
        <v>167</v>
      </c>
      <c r="D18" s="91" t="s">
        <v>173</v>
      </c>
      <c r="E18" s="92" t="s">
        <v>169</v>
      </c>
      <c r="F18" s="93">
        <v>1</v>
      </c>
      <c r="G18" s="94"/>
      <c r="H18" s="126">
        <f t="shared" si="1"/>
        <v>0</v>
      </c>
    </row>
    <row r="19" spans="1:8" x14ac:dyDescent="0.25">
      <c r="A19" s="124">
        <f>1+MAX($A$13:A18)</f>
        <v>7</v>
      </c>
      <c r="B19" s="90" t="s">
        <v>174</v>
      </c>
      <c r="C19" s="90" t="s">
        <v>167</v>
      </c>
      <c r="D19" s="91" t="s">
        <v>175</v>
      </c>
      <c r="E19" s="92" t="s">
        <v>169</v>
      </c>
      <c r="F19" s="93">
        <v>5</v>
      </c>
      <c r="G19" s="94"/>
      <c r="H19" s="126">
        <f t="shared" si="1"/>
        <v>0</v>
      </c>
    </row>
    <row r="20" spans="1:8" x14ac:dyDescent="0.25">
      <c r="A20" s="124">
        <f>1+MAX($A$13:A19)</f>
        <v>8</v>
      </c>
      <c r="B20" s="100" t="s">
        <v>176</v>
      </c>
      <c r="C20" s="90" t="s">
        <v>167</v>
      </c>
      <c r="D20" s="91" t="s">
        <v>177</v>
      </c>
      <c r="E20" s="92" t="s">
        <v>169</v>
      </c>
      <c r="F20" s="93">
        <v>3</v>
      </c>
      <c r="G20" s="94"/>
      <c r="H20" s="126">
        <f t="shared" si="1"/>
        <v>0</v>
      </c>
    </row>
    <row r="21" spans="1:8" x14ac:dyDescent="0.25">
      <c r="A21" s="124">
        <f>1+MAX($A$13:A20)</f>
        <v>9</v>
      </c>
      <c r="B21" s="90" t="s">
        <v>178</v>
      </c>
      <c r="C21" s="90" t="s">
        <v>167</v>
      </c>
      <c r="D21" s="91" t="s">
        <v>179</v>
      </c>
      <c r="E21" s="92" t="s">
        <v>169</v>
      </c>
      <c r="F21" s="93">
        <v>3</v>
      </c>
      <c r="G21" s="94"/>
      <c r="H21" s="126">
        <f t="shared" si="1"/>
        <v>0</v>
      </c>
    </row>
    <row r="22" spans="1:8" x14ac:dyDescent="0.25">
      <c r="A22" s="124">
        <f>1+MAX($A$13:A21)</f>
        <v>10</v>
      </c>
      <c r="B22" s="90" t="s">
        <v>180</v>
      </c>
      <c r="C22" s="90" t="s">
        <v>167</v>
      </c>
      <c r="D22" s="91" t="s">
        <v>181</v>
      </c>
      <c r="E22" s="92" t="s">
        <v>169</v>
      </c>
      <c r="F22" s="93">
        <v>3</v>
      </c>
      <c r="G22" s="94"/>
      <c r="H22" s="126">
        <f t="shared" si="1"/>
        <v>0</v>
      </c>
    </row>
    <row r="23" spans="1:8" x14ac:dyDescent="0.25">
      <c r="A23" s="124">
        <f>1+MAX($A$13:A22)</f>
        <v>11</v>
      </c>
      <c r="B23" s="90" t="s">
        <v>182</v>
      </c>
      <c r="C23" s="90" t="s">
        <v>167</v>
      </c>
      <c r="D23" s="91" t="s">
        <v>183</v>
      </c>
      <c r="E23" s="92" t="s">
        <v>169</v>
      </c>
      <c r="F23" s="93">
        <v>3</v>
      </c>
      <c r="G23" s="94"/>
      <c r="H23" s="126">
        <f t="shared" si="1"/>
        <v>0</v>
      </c>
    </row>
    <row r="24" spans="1:8" x14ac:dyDescent="0.25">
      <c r="A24" s="124">
        <f>1+MAX($A$13:A23)</f>
        <v>12</v>
      </c>
      <c r="B24" s="100" t="s">
        <v>184</v>
      </c>
      <c r="C24" s="101" t="s">
        <v>167</v>
      </c>
      <c r="D24" s="102" t="s">
        <v>185</v>
      </c>
      <c r="E24" s="101" t="s">
        <v>169</v>
      </c>
      <c r="F24" s="103">
        <v>1</v>
      </c>
      <c r="G24" s="104"/>
      <c r="H24" s="127">
        <f t="shared" ref="H24:H27" si="2">ROUND((ROUND(F24,3))*(ROUND(G24,2)),2)</f>
        <v>0</v>
      </c>
    </row>
    <row r="25" spans="1:8" x14ac:dyDescent="0.25">
      <c r="A25" s="124">
        <f>1+MAX($A$13:A24)</f>
        <v>13</v>
      </c>
      <c r="B25" s="100" t="s">
        <v>186</v>
      </c>
      <c r="C25" s="101" t="s">
        <v>167</v>
      </c>
      <c r="D25" s="102" t="s">
        <v>187</v>
      </c>
      <c r="E25" s="101" t="s">
        <v>169</v>
      </c>
      <c r="F25" s="103">
        <v>1</v>
      </c>
      <c r="G25" s="104"/>
      <c r="H25" s="127">
        <f t="shared" si="2"/>
        <v>0</v>
      </c>
    </row>
    <row r="26" spans="1:8" x14ac:dyDescent="0.25">
      <c r="A26" s="124">
        <f>1+MAX($A$13:A25)</f>
        <v>14</v>
      </c>
      <c r="B26" s="100" t="s">
        <v>188</v>
      </c>
      <c r="C26" s="101" t="s">
        <v>167</v>
      </c>
      <c r="D26" s="102" t="s">
        <v>189</v>
      </c>
      <c r="E26" s="101" t="s">
        <v>169</v>
      </c>
      <c r="F26" s="103">
        <v>1</v>
      </c>
      <c r="G26" s="104"/>
      <c r="H26" s="127">
        <f t="shared" si="2"/>
        <v>0</v>
      </c>
    </row>
    <row r="27" spans="1:8" x14ac:dyDescent="0.25">
      <c r="A27" s="124">
        <f>1+MAX($A$13:A26)</f>
        <v>15</v>
      </c>
      <c r="B27" s="100" t="s">
        <v>190</v>
      </c>
      <c r="C27" s="101" t="s">
        <v>167</v>
      </c>
      <c r="D27" s="102" t="s">
        <v>191</v>
      </c>
      <c r="E27" s="101" t="s">
        <v>169</v>
      </c>
      <c r="F27" s="103">
        <v>1</v>
      </c>
      <c r="G27" s="104"/>
      <c r="H27" s="127">
        <f t="shared" si="2"/>
        <v>0</v>
      </c>
    </row>
    <row r="28" spans="1:8" x14ac:dyDescent="0.25">
      <c r="A28" s="124">
        <f>1+MAX($A$13:A27)</f>
        <v>16</v>
      </c>
      <c r="B28" s="95"/>
      <c r="C28" s="95"/>
      <c r="D28" s="96" t="s">
        <v>197</v>
      </c>
      <c r="E28" s="97" t="s">
        <v>196</v>
      </c>
      <c r="F28" s="98">
        <v>1</v>
      </c>
      <c r="G28" s="113"/>
      <c r="H28" s="136">
        <f t="shared" si="1"/>
        <v>0</v>
      </c>
    </row>
    <row r="29" spans="1:8" x14ac:dyDescent="0.25">
      <c r="A29" s="124">
        <f>1+MAX($A$13:A28)</f>
        <v>17</v>
      </c>
      <c r="B29" s="95"/>
      <c r="C29" s="95"/>
      <c r="D29" s="96"/>
      <c r="E29" s="97"/>
      <c r="F29" s="98"/>
      <c r="G29" s="99"/>
      <c r="H29" s="128">
        <f t="shared" si="1"/>
        <v>0</v>
      </c>
    </row>
    <row r="30" spans="1:8" x14ac:dyDescent="0.25">
      <c r="A30" s="124">
        <f>1+MAX($A$13:A29)</f>
        <v>18</v>
      </c>
      <c r="B30" s="95"/>
      <c r="C30" s="95"/>
      <c r="D30" s="96"/>
      <c r="E30" s="97"/>
      <c r="F30" s="98"/>
      <c r="G30" s="99"/>
      <c r="H30" s="128">
        <f t="shared" si="1"/>
        <v>0</v>
      </c>
    </row>
    <row r="31" spans="1:8" x14ac:dyDescent="0.25">
      <c r="A31" s="124">
        <f>1+MAX($A$13:A30)</f>
        <v>19</v>
      </c>
      <c r="B31" s="95"/>
      <c r="C31" s="95"/>
      <c r="D31" s="96"/>
      <c r="E31" s="97"/>
      <c r="F31" s="98"/>
      <c r="G31" s="99"/>
      <c r="H31" s="128">
        <f t="shared" si="1"/>
        <v>0</v>
      </c>
    </row>
    <row r="32" spans="1:8" x14ac:dyDescent="0.25">
      <c r="A32" s="124">
        <f>1+MAX($A$13:A31)</f>
        <v>20</v>
      </c>
      <c r="B32" s="95"/>
      <c r="C32" s="95"/>
      <c r="D32" s="96"/>
      <c r="E32" s="97"/>
      <c r="F32" s="98"/>
      <c r="G32" s="99"/>
      <c r="H32" s="128">
        <f t="shared" si="1"/>
        <v>0</v>
      </c>
    </row>
    <row r="33" spans="1:8" ht="15.75" thickBot="1" x14ac:dyDescent="0.3">
      <c r="A33" s="129"/>
      <c r="B33" s="130"/>
      <c r="C33" s="130"/>
      <c r="D33" s="131"/>
      <c r="E33" s="132"/>
      <c r="F33" s="133"/>
      <c r="G33" s="134"/>
      <c r="H33" s="135">
        <f t="shared" si="1"/>
        <v>0</v>
      </c>
    </row>
    <row r="34" spans="1:8" x14ac:dyDescent="0.25">
      <c r="A34" s="114"/>
      <c r="B34" s="115"/>
      <c r="C34" s="115"/>
      <c r="D34" s="88"/>
      <c r="E34" s="116"/>
      <c r="F34" s="117"/>
      <c r="G34" s="118"/>
      <c r="H34" s="89">
        <f t="shared" si="1"/>
        <v>0</v>
      </c>
    </row>
    <row r="35" spans="1:8" x14ac:dyDescent="0.25">
      <c r="A35" s="6"/>
      <c r="B35" s="95"/>
      <c r="C35" s="95"/>
      <c r="D35" s="96"/>
      <c r="E35" s="97"/>
      <c r="F35" s="98"/>
      <c r="G35" s="99"/>
      <c r="H35" s="2">
        <f t="shared" si="1"/>
        <v>0</v>
      </c>
    </row>
    <row r="36" spans="1:8" x14ac:dyDescent="0.25">
      <c r="A36" s="6"/>
      <c r="B36" s="7"/>
      <c r="C36" s="7"/>
      <c r="D36" s="8"/>
      <c r="E36" s="9"/>
      <c r="F36" s="10"/>
      <c r="G36" s="1"/>
      <c r="H36" s="2">
        <f t="shared" si="1"/>
        <v>0</v>
      </c>
    </row>
    <row r="37" spans="1:8" x14ac:dyDescent="0.25">
      <c r="A37" s="6"/>
      <c r="B37" s="7"/>
      <c r="C37" s="7"/>
      <c r="D37" s="8"/>
      <c r="E37" s="9"/>
      <c r="F37" s="10"/>
      <c r="G37" s="1"/>
      <c r="H37" s="2">
        <f t="shared" si="1"/>
        <v>0</v>
      </c>
    </row>
    <row r="38" spans="1:8" x14ac:dyDescent="0.25">
      <c r="A38" s="6"/>
      <c r="B38" s="7"/>
      <c r="C38" s="7"/>
      <c r="D38" s="8"/>
      <c r="E38" s="9"/>
      <c r="F38" s="10"/>
      <c r="G38" s="1"/>
      <c r="H38" s="2">
        <f t="shared" si="1"/>
        <v>0</v>
      </c>
    </row>
    <row r="39" spans="1:8" x14ac:dyDescent="0.25">
      <c r="A39" s="6"/>
      <c r="B39" s="7"/>
      <c r="C39" s="7"/>
      <c r="D39" s="8"/>
      <c r="E39" s="9"/>
      <c r="F39" s="10"/>
      <c r="G39" s="1"/>
      <c r="H39" s="2">
        <f t="shared" si="1"/>
        <v>0</v>
      </c>
    </row>
    <row r="40" spans="1:8" x14ac:dyDescent="0.25">
      <c r="A40" s="6"/>
      <c r="B40" s="7"/>
      <c r="C40" s="7"/>
      <c r="D40" s="8"/>
      <c r="E40" s="9"/>
      <c r="F40" s="10"/>
      <c r="G40" s="1"/>
      <c r="H40" s="2">
        <f t="shared" si="1"/>
        <v>0</v>
      </c>
    </row>
    <row r="41" spans="1:8" x14ac:dyDescent="0.25">
      <c r="A41" s="6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si="1"/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1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ref="H82:H145" si="3">ROUND(G82*F82,2)</f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3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3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3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3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3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3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3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3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3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3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3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3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3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3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3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3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3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3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3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3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3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3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3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3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3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3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3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3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3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3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3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3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3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3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3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3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3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3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3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3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3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3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3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3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3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3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3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3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3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3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3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3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3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3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3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3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3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3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3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3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3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si="3"/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ref="H146:H209" si="4">ROUND(G146*F146,2)</f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4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4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4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4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4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4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4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4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4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4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4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4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4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4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4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4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4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4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4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4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4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4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4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4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4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4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4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4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4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4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4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4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4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4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4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4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4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4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4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4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4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4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4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4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4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4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4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4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4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4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4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4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4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4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4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4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4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4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4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4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4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si="4"/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ref="H210:H273" si="5">ROUND(G210*F210,2)</f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5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5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5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5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5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5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5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5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5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5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5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5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5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5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5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5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5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5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5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5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5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5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5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5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5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5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5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5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5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5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5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5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5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5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5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5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5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5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5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5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5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5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5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5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5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5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5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5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5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5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5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5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5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5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5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5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5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5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5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5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5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si="5"/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ref="H274:H337" si="6">ROUND(G274*F274,2)</f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6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6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6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6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6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6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6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6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6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6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6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6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6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6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6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6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6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6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6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6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6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6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6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6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6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6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6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6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6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6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6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6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6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6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6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6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6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6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6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6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6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6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6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6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6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6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6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6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6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6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6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6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6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6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6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6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6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6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6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6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6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si="6"/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ref="H338:H401" si="7">ROUND(G338*F338,2)</f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7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7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7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7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7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7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7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7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7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7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7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7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7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7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7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7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7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7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7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7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7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7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7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7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7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7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7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7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7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7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7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7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7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7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7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7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7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7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7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7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7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7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7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7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7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7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7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7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7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7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7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7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7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7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7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7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7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7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7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7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7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si="7"/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ref="H402:H439" si="8">ROUND(G402*F402,2)</f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8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8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8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8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8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8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8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8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8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8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8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8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8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8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8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8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8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8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8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8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8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8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8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8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8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8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8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8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8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8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8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8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8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8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8"/>
        <v>0</v>
      </c>
    </row>
    <row r="438" spans="1:8" x14ac:dyDescent="0.25">
      <c r="B438" s="7"/>
      <c r="C438" s="7"/>
      <c r="D438" s="8"/>
      <c r="E438" s="9"/>
      <c r="F438" s="10"/>
      <c r="G438" s="1"/>
      <c r="H438" s="2">
        <f t="shared" si="8"/>
        <v>0</v>
      </c>
    </row>
    <row r="439" spans="1:8" x14ac:dyDescent="0.25">
      <c r="B439" s="7"/>
      <c r="C439" s="7"/>
      <c r="D439" s="8"/>
      <c r="E439" s="9"/>
      <c r="F439" s="10"/>
      <c r="G439" s="1"/>
      <c r="H439" s="2">
        <f t="shared" si="8"/>
        <v>0</v>
      </c>
    </row>
  </sheetData>
  <autoFilter ref="A11:H437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9" priority="8">
      <formula>$C$4="Ostatní"</formula>
    </cfRule>
    <cfRule type="expression" dxfId="8" priority="9">
      <formula>$E$5="Ostatní"</formula>
    </cfRule>
    <cfRule type="expression" dxfId="7" priority="10">
      <formula>$E$6="Ostatní"</formula>
    </cfRule>
  </conditionalFormatting>
  <conditionalFormatting sqref="B20">
    <cfRule type="expression" dxfId="6" priority="7">
      <formula>B20=""</formula>
    </cfRule>
  </conditionalFormatting>
  <conditionalFormatting sqref="D24:D27">
    <cfRule type="expression" dxfId="5" priority="5">
      <formula>D24=""</formula>
    </cfRule>
  </conditionalFormatting>
  <conditionalFormatting sqref="E24:E27">
    <cfRule type="expression" dxfId="4" priority="4">
      <formula>E24=""</formula>
    </cfRule>
  </conditionalFormatting>
  <conditionalFormatting sqref="F24:F27">
    <cfRule type="expression" dxfId="3" priority="3">
      <formula>F24=""</formula>
    </cfRule>
  </conditionalFormatting>
  <conditionalFormatting sqref="C24:C27">
    <cfRule type="expression" dxfId="2" priority="6">
      <formula>C24=""</formula>
    </cfRule>
  </conditionalFormatting>
  <conditionalFormatting sqref="G24:G27">
    <cfRule type="expression" dxfId="1" priority="2">
      <formula>G24=""</formula>
    </cfRule>
  </conditionalFormatting>
  <conditionalFormatting sqref="B24:B27">
    <cfRule type="expression" dxfId="0" priority="1">
      <formula>B24=""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88" t="s">
        <v>21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</row>
    <row r="3" spans="1:12" x14ac:dyDescent="0.2">
      <c r="A3" s="21" t="s">
        <v>22</v>
      </c>
      <c r="B3" s="22"/>
      <c r="C3" s="82" t="str">
        <f>'PS 55-02-11'!B2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55-02-11'!G7</f>
        <v>43579</v>
      </c>
    </row>
    <row r="5" spans="1:12" x14ac:dyDescent="0.2">
      <c r="A5" s="21" t="s">
        <v>26</v>
      </c>
      <c r="B5" s="22"/>
      <c r="C5" s="22" t="str">
        <f>'PS 55-02-11'!C3:D3</f>
        <v>Regionální dispečerské pracoviště v Liberci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83" t="str">
        <f>'PS 55-02-11'!E3</f>
        <v>PS 55-02-11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89" t="s">
        <v>31</v>
      </c>
      <c r="D7" s="189" t="s">
        <v>32</v>
      </c>
      <c r="E7" s="191" t="s">
        <v>33</v>
      </c>
      <c r="F7" s="193" t="s">
        <v>34</v>
      </c>
      <c r="G7" s="189" t="s">
        <v>35</v>
      </c>
      <c r="H7" s="191" t="s">
        <v>33</v>
      </c>
      <c r="I7" s="195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90"/>
      <c r="D8" s="190"/>
      <c r="E8" s="192"/>
      <c r="F8" s="190"/>
      <c r="G8" s="190"/>
      <c r="H8" s="194"/>
      <c r="I8" s="196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151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152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153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154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155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156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85" t="s">
        <v>157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158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159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160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161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55-02-11</vt:lpstr>
      <vt:lpstr>FORMULÁŘ 8 - rekap poplatků</vt:lpstr>
      <vt:lpstr>'FORMULÁŘ 8 - rekap poplatků'!Oblast_tisku</vt:lpstr>
      <vt:lpstr>'PS 55-02-11'!Oblast_tisku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2019-07-30T07:58:06Z</cp:lastPrinted>
  <dcterms:created xsi:type="dcterms:W3CDTF">2017-07-24T12:19:51Z</dcterms:created>
  <dcterms:modified xsi:type="dcterms:W3CDTF">2019-07-30T07:58:58Z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